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80" yWindow="5745" windowWidth="22995" windowHeight="6375"/>
  </bookViews>
  <sheets>
    <sheet name="ул Никитина д. 83" sheetId="1" r:id="rId1"/>
  </sheets>
  <externalReferences>
    <externalReference r:id="rId2"/>
  </externalReferences>
  <definedNames>
    <definedName name="АДРЕС" localSheetId="0">'ул Никитина д. 83'!$B$3</definedName>
    <definedName name="АДРЕС">#REF!</definedName>
    <definedName name="АДРЕС2">#REF!</definedName>
    <definedName name="ВХДОЛГ" localSheetId="0">'ул Никитина д. 83'!$G$9</definedName>
    <definedName name="ВХДОЛГ">#REF!</definedName>
    <definedName name="ВХСАЛЬДО" localSheetId="0">'ул Никитина д. 83'!$D$9</definedName>
    <definedName name="ВХСАЛЬДО">#REF!</definedName>
    <definedName name="ВХСАЛЬДО3МЕС">#REF!</definedName>
    <definedName name="ДОГОВОР" localSheetId="0">'ул Никитина д. 83'!$B$4</definedName>
    <definedName name="ДОГОВОР">#REF!</definedName>
    <definedName name="ДОЛГ" localSheetId="0">'ул Никитина д. 83'!$A$9</definedName>
    <definedName name="ДОЛГ">#REF!</definedName>
    <definedName name="ЗАТРАЧЕНОК" localSheetId="0">'ул Никитина д. 83'!$D$41</definedName>
    <definedName name="ЗАТРАЧЕНОК">#REF!</definedName>
    <definedName name="ЗАТРАЧЕНОТ" localSheetId="0">'ул Никитина д. 83'!$D$40</definedName>
    <definedName name="ЗАТРАЧЕНОТ">#REF!</definedName>
    <definedName name="ЗАТРЕМ" localSheetId="0">'ул Никитина д. 83'!$D$56</definedName>
    <definedName name="ЗАТРЕМ">#REF!</definedName>
    <definedName name="ИСХДОЛГ" localSheetId="0">'ул Никитина д. 83'!$G$46</definedName>
    <definedName name="ИСХДОЛГ">#REF!</definedName>
    <definedName name="ИСХСАЛЬДО" localSheetId="0">'ул Никитина д. 83'!$D$46</definedName>
    <definedName name="ИСХСАЛЬДО">#REF!</definedName>
    <definedName name="ИСХСАЛЬДО3МЕС">#REF!</definedName>
    <definedName name="КАП" localSheetId="0">'ул Никитина д. 83'!$C$41</definedName>
    <definedName name="КАП">#REF!</definedName>
    <definedName name="КАПРЕМ">#REF!</definedName>
    <definedName name="КПЕРЕЧИСК" localSheetId="0">'ул Никитина д. 83'!$G$41</definedName>
    <definedName name="КПЕРЕЧИСК">#REF!</definedName>
    <definedName name="КПЕРЕЧИСТ" localSheetId="0">'ул Никитина д. 83'!$G$40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83'!$D$54</definedName>
    <definedName name="НАЧРЕМ">#REF!</definedName>
    <definedName name="НЕЖНАЧРЕМ" localSheetId="0">'ул Никитина д. 83'!$D$55</definedName>
    <definedName name="НЕЖНАЧРЕМ">#REF!</definedName>
    <definedName name="ОПАЛЧЕНОТ" localSheetId="0">'ул Никитина д. 83'!$E$40</definedName>
    <definedName name="ОПАЛЧЕНОТ">#REF!</definedName>
    <definedName name="ОПЛАЧЕНОК" localSheetId="0">'ул Никитина д. 83'!$E$41</definedName>
    <definedName name="ОПЛАЧЕНОК">#REF!</definedName>
    <definedName name="ОСВОЕНО">#REF!</definedName>
    <definedName name="ОСТ" localSheetId="0">'ул Никитина д. 83'!$A$46</definedName>
    <definedName name="ОСТ">#REF!</definedName>
    <definedName name="ПЛОЩАДЬ" localSheetId="0">'ул Никитина д. 83'!$B$5</definedName>
    <definedName name="ПЛОЩАДЬ">#REF!</definedName>
    <definedName name="ПЛОЩАДЬДОМА">#REF!</definedName>
    <definedName name="РАЗМЕРПЛАТЫ" localSheetId="0">'ул Никитина д. 83'!$C$11</definedName>
    <definedName name="РАЗМЕРПЛАТЫ">#REF!</definedName>
    <definedName name="СНРЕМ" localSheetId="0">'ул Никитина д. 83'!#REF!</definedName>
    <definedName name="СНРЕМ">#REF!</definedName>
    <definedName name="ТАРОТОП" localSheetId="0">'ул Никитина д. 83'!$C$16</definedName>
    <definedName name="ТАРОТОП">#REF!</definedName>
    <definedName name="ТАРХВС" localSheetId="0">'ул Никитина д. 83'!$C$17</definedName>
    <definedName name="ТАРХВС">#REF!</definedName>
    <definedName name="ТБО" localSheetId="0">'ул Никитина д. 83'!$C$13</definedName>
    <definedName name="ТБО">#REF!</definedName>
    <definedName name="ТБОНАЧ" localSheetId="0">'ул Никитина д. 83'!$D$13</definedName>
    <definedName name="ТБОНАЧ">#REF!</definedName>
    <definedName name="ТБОНЕД" localSheetId="0">'ул Никитина д. 83'!$F$13</definedName>
    <definedName name="ТБОНЕД">#REF!</definedName>
    <definedName name="ТБООПЛ" localSheetId="0">'ул Никитина д. 83'!$E$13</definedName>
    <definedName name="ТБООПЛ">#REF!</definedName>
    <definedName name="ТБОПОСТ" localSheetId="0">'ул Никитина д. 83'!$G$13</definedName>
    <definedName name="ТБОПОСТ">#REF!</definedName>
    <definedName name="ТЕК" localSheetId="0">'ул Никитина д. 83'!$C$40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<sst xmlns="http://schemas.openxmlformats.org/spreadsheetml/2006/main" count="68" uniqueCount="64">
  <si>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</si>
  <si>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</si>
  <si>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83</t>
  </si>
  <si>
    <t>Договор управления №:</t>
  </si>
  <si>
    <t xml:space="preserve">№ 137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</si>
  <si>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</si>
  <si>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</si>
  <si>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</si>
  <si>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</si>
  <si>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</si>
  <si>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</si>
  <si>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</si>
  <si>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</si>
  <si>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</si>
  <si>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</si>
  <si>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</si>
  <si>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</si>
  <si>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</si>
  <si>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</si>
  <si>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</si>
  <si>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</si>
  <si>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</si>
  <si>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</si>
  <si>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</si>
  <si>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</si>
  <si>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</si>
  <si>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</si>
  <si>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</si>
  <si>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</si>
  <si>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</si>
  <si>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</si>
  <si>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</si>
  <si>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</si>
  <si>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</si>
  <si>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</si>
  <si>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</si>
  <si>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</si>
  <si>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</si>
  <si>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изоляция трубопроводов</t>
  </si>
  <si>
    <t>Замена стояка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</si>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</sst>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CS712"/>
  <sheetViews>
    <sheetView tabSelected="1" topLeftCell="A45" workbookViewId="0">
      <selection activeCell="B54" sqref="B5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2532.2000000000003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661316.08999999904</v>
      </c>
      <c r="E9" s="10" t="s">
        <v>8</v>
      </c>
      <c r="F9" s="11"/>
      <c r="G9" s="9">
        <v>384518.35999999993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242171.86000000036</v>
      </c>
      <c r="E13" s="24">
        <v>224078.77000000037</v>
      </c>
      <c r="F13" s="25">
        <f>ТБОНАЧ-ТБООПЛ</f>
        <v>18093.089999999997</v>
      </c>
      <c r="G13" s="26">
        <f>ТБООПЛ</f>
        <v>224078.77000000037</v>
      </c>
    </row>
    <row r="14" spans="1:7" ht="13.5" thickBot="1" x14ac:dyDescent="0.25">
      <c r="A14" s="27"/>
      <c r="B14" s="28" t="s">
        <v>17</v>
      </c>
      <c r="C14" s="29"/>
      <c r="D14" s="30">
        <f>D13</f>
        <v>242171.86000000036</v>
      </c>
      <c r="E14" s="30">
        <f>E13</f>
        <v>224078.77000000037</v>
      </c>
      <c r="F14" s="30">
        <f>F13</f>
        <v>18093.089999999997</v>
      </c>
      <c r="G14" s="30">
        <f>SUM(ТБОПОСТ)</f>
        <v>224078.77000000037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888552.38</v>
      </c>
      <c r="E16" s="24">
        <v>820253.72</v>
      </c>
      <c r="F16" s="25">
        <f t="shared" ref="F16:F25" si="0">D16-E16</f>
        <v>68298.660000000033</v>
      </c>
      <c r="G16" s="26">
        <f t="shared" ref="G16:G25" si="1">E16</f>
        <v>820253.72</v>
      </c>
    </row>
    <row r="17" spans="1:7" x14ac:dyDescent="0.2">
      <c r="A17" s="34"/>
      <c r="B17" s="35" t="s">
        <v>20</v>
      </c>
      <c r="C17" s="23">
        <v>25.95</v>
      </c>
      <c r="D17" s="24">
        <v>248676.6099999999</v>
      </c>
      <c r="E17" s="24">
        <v>210234.91</v>
      </c>
      <c r="F17" s="25">
        <f t="shared" si="0"/>
        <v>38441.699999999895</v>
      </c>
      <c r="G17" s="26">
        <f t="shared" si="1"/>
        <v>210234.91</v>
      </c>
    </row>
    <row r="18" spans="1:7" x14ac:dyDescent="0.2">
      <c r="A18" s="34"/>
      <c r="B18" s="35" t="s">
        <v>21</v>
      </c>
      <c r="C18" s="23">
        <v>17.79</v>
      </c>
      <c r="D18" s="24">
        <v>170749.56999999986</v>
      </c>
      <c r="E18" s="24">
        <v>144214.30000000002</v>
      </c>
      <c r="F18" s="25">
        <f t="shared" si="0"/>
        <v>26535.269999999844</v>
      </c>
      <c r="G18" s="26">
        <f t="shared" si="1"/>
        <v>144214.30000000002</v>
      </c>
    </row>
    <row r="19" spans="1:7" x14ac:dyDescent="0.2">
      <c r="A19" s="34"/>
      <c r="B19" s="35" t="s">
        <v>22</v>
      </c>
      <c r="C19" s="23">
        <v>4.2300000000000004</v>
      </c>
      <c r="D19" s="24">
        <v>139194</v>
      </c>
      <c r="E19" s="24">
        <v>165514.81</v>
      </c>
      <c r="F19" s="25">
        <f t="shared" si="0"/>
        <v>-26320.809999999998</v>
      </c>
      <c r="G19" s="26">
        <f t="shared" si="1"/>
        <v>165514.81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1447172.5599999998</v>
      </c>
      <c r="E26" s="30">
        <f>SUM(E16:E25)</f>
        <v>1340217.74</v>
      </c>
      <c r="F26" s="30">
        <f>SUM(F16:F25)</f>
        <v>106954.81999999977</v>
      </c>
      <c r="G26" s="30">
        <f>SUM(G16:G25)</f>
        <v>1340217.74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102858.27000000002</v>
      </c>
      <c r="E28" s="24">
        <v>91112.35000000002</v>
      </c>
      <c r="F28" s="25">
        <f>D28-E28</f>
        <v>11745.919999999998</v>
      </c>
      <c r="G28" s="26">
        <f t="shared" ref="G28:G37" si="2">E28</f>
        <v>91112.35000000002</v>
      </c>
    </row>
    <row r="29" spans="1:7" x14ac:dyDescent="0.2">
      <c r="A29" s="34"/>
      <c r="B29" s="35" t="s">
        <v>25</v>
      </c>
      <c r="C29" s="23">
        <v>0</v>
      </c>
      <c r="D29" s="24">
        <v>24845</v>
      </c>
      <c r="E29" s="24">
        <v>24843.62</v>
      </c>
      <c r="F29" s="25">
        <f>D29-E29</f>
        <v>1.3800000000010186</v>
      </c>
      <c r="G29" s="26">
        <f t="shared" si="2"/>
        <v>24843.62</v>
      </c>
    </row>
    <row r="30" spans="1:7" x14ac:dyDescent="0.2">
      <c r="A30" s="34"/>
      <c r="B30" s="35" t="s">
        <v>26</v>
      </c>
      <c r="C30" s="23">
        <v>7.14</v>
      </c>
      <c r="D30" s="24">
        <v>18744.280000000002</v>
      </c>
      <c r="E30" s="24">
        <v>11913.589999999993</v>
      </c>
      <c r="F30" s="25">
        <f t="shared" ref="F30:F37" si="3">D30-E30</f>
        <v>6830.6900000000096</v>
      </c>
      <c r="G30" s="26">
        <f t="shared" si="2"/>
        <v>11913.589999999993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146447.55000000002</v>
      </c>
      <c r="E38" s="30">
        <f>SUM(E28:E37)</f>
        <v>127869.56000000001</v>
      </c>
      <c r="F38" s="30">
        <f>SUM(F28:F37)</f>
        <v>18577.990000000009</v>
      </c>
      <c r="G38" s="30">
        <f>SUM(G28:G37)</f>
        <v>127869.56000000001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50143.080000000038</v>
      </c>
      <c r="E40" s="24">
        <v>46673.590000000011</v>
      </c>
      <c r="F40" s="25">
        <f>ЗАТРАЧЕНОТ-ОПАЛЧЕНОТ</f>
        <v>3469.4900000000271</v>
      </c>
      <c r="G40" s="45">
        <v>25078.51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50143.080000000038</v>
      </c>
      <c r="E42" s="30">
        <f>E41+E40</f>
        <v>46673.590000000011</v>
      </c>
      <c r="F42" s="30">
        <f>F41+F40</f>
        <v>3469.4900000000271</v>
      </c>
      <c r="G42" s="30">
        <f>КПЕРЕЧИСТ+КПЕРЕЧИСК</f>
        <v>25078.51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1885935.0500000003</v>
      </c>
      <c r="E44" s="30">
        <f>E42+E38+E26+E14</f>
        <v>1738839.6600000006</v>
      </c>
      <c r="F44" s="30">
        <f>F42+F38+F26+F14</f>
        <v>147095.38999999981</v>
      </c>
      <c r="G44" s="30">
        <f>G42+G38+G26+G14</f>
        <v>1717244.5800000005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808411.48000000045</v>
      </c>
      <c r="E46" s="10" t="s">
        <v>8</v>
      </c>
      <c r="F46" s="11"/>
      <c r="G46" s="9">
        <v>532499.9300000004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46673.589999999982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25078.51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1225.0999999999999</v>
      </c>
      <c r="G57" s="60"/>
    </row>
    <row r="58" spans="1:7" s="62" customFormat="1" x14ac:dyDescent="0.2">
      <c r="A58" s="61" t="s">
        <v>37</v>
      </c>
      <c r="B58" s="61"/>
      <c r="C58" s="61"/>
      <c r="D58" s="61"/>
      <c r="E58" s="61"/>
      <c r="F58" s="61">
        <v>235.57</v>
      </c>
      <c r="G58" s="61"/>
    </row>
    <row r="59" spans="1:7" s="62" customFormat="1" x14ac:dyDescent="0.2">
      <c r="A59" s="61" t="s">
        <v>38</v>
      </c>
      <c r="B59" s="61"/>
      <c r="C59" s="61"/>
      <c r="D59" s="61"/>
      <c r="E59" s="61"/>
      <c r="F59" s="61">
        <v>18422.03</v>
      </c>
      <c r="G59" s="61"/>
    </row>
    <row r="60" spans="1:7" s="62" customFormat="1" x14ac:dyDescent="0.2">
      <c r="A60" s="61" t="s">
        <v>39</v>
      </c>
      <c r="B60" s="61"/>
      <c r="C60" s="61"/>
      <c r="D60" s="61"/>
      <c r="E60" s="61"/>
      <c r="F60" s="61">
        <v>5195.8100000000004</v>
      </c>
      <c r="G60" s="61"/>
    </row>
    <row r="61" spans="1:7" s="62" customFormat="1" x14ac:dyDescent="0.2"/>
    <row r="62" spans="1:7" s="62" customFormat="1" x14ac:dyDescent="0.2">
      <c r="A62" s="63" t="s">
        <v>40</v>
      </c>
    </row>
    <row r="63" spans="1:7" s="62" customFormat="1" x14ac:dyDescent="0.2"/>
    <row r="64" spans="1:7" s="62" customFormat="1" x14ac:dyDescent="0.2">
      <c r="A64" s="64" t="s">
        <v>41</v>
      </c>
      <c r="B64" s="64"/>
      <c r="D64" s="65">
        <v>2400</v>
      </c>
      <c r="E64" s="66"/>
    </row>
    <row r="65" spans="1:97" s="62" customFormat="1" x14ac:dyDescent="0.2">
      <c r="A65" s="64" t="s">
        <v>42</v>
      </c>
      <c r="B65" s="64"/>
      <c r="D65" s="67">
        <v>0</v>
      </c>
      <c r="E65" s="68"/>
    </row>
    <row r="66" spans="1:97" s="62" customFormat="1" x14ac:dyDescent="0.2">
      <c r="A66" s="64" t="s">
        <v>43</v>
      </c>
      <c r="B66" s="64"/>
      <c r="D66" s="67">
        <v>1200</v>
      </c>
      <c r="E66" s="68"/>
    </row>
    <row r="67" spans="1:97" s="62" customFormat="1" x14ac:dyDescent="0.2">
      <c r="A67" s="64" t="s">
        <v>44</v>
      </c>
      <c r="B67" s="64"/>
      <c r="D67" s="67">
        <v>214864.08000000002</v>
      </c>
      <c r="E67" s="68"/>
    </row>
    <row r="68" spans="1:97" s="62" customFormat="1" x14ac:dyDescent="0.2">
      <c r="A68" s="64" t="s">
        <v>45</v>
      </c>
      <c r="B68" s="64"/>
      <c r="D68" s="69">
        <v>0</v>
      </c>
      <c r="E68" s="70"/>
    </row>
    <row r="69" spans="1:97" s="62" customFormat="1" x14ac:dyDescent="0.2">
      <c r="A69" s="71" t="s">
        <v>46</v>
      </c>
      <c r="B69" s="71"/>
      <c r="C69" s="71"/>
      <c r="D69" s="71"/>
      <c r="E69" s="71"/>
      <c r="F69" s="71" t="s">
        <v>47</v>
      </c>
      <c r="G69" s="71"/>
    </row>
    <row r="70" spans="1:97" s="62" customFormat="1" x14ac:dyDescent="0.2">
      <c r="A70" s="72" t="s">
        <v>48</v>
      </c>
      <c r="B70" s="72"/>
      <c r="D70" s="73">
        <v>3600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49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52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55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58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59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60</v>
      </c>
      <c r="B91" s="77"/>
      <c r="C91" s="77"/>
      <c r="D91" s="77"/>
      <c r="E91" s="77"/>
      <c r="F91" s="78" t="s">
        <v>61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62</v>
      </c>
      <c r="B94" s="77"/>
      <c r="C94" s="77"/>
      <c r="D94" s="77"/>
      <c r="E94" s="77"/>
      <c r="F94" s="78" t="s">
        <v>63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83</vt:lpstr>
      <vt:lpstr>'ул Никитина д. 83'!АДРЕС</vt:lpstr>
      <vt:lpstr>'ул Никитина д. 83'!ВХДОЛГ</vt:lpstr>
      <vt:lpstr>'ул Никитина д. 83'!ВХСАЛЬДО</vt:lpstr>
      <vt:lpstr>'ул Никитина д. 83'!ДОГОВОР</vt:lpstr>
      <vt:lpstr>'ул Никитина д. 83'!ДОЛГ</vt:lpstr>
      <vt:lpstr>'ул Никитина д. 83'!ЗАТРАЧЕНОК</vt:lpstr>
      <vt:lpstr>'ул Никитина д. 83'!ЗАТРАЧЕНОТ</vt:lpstr>
      <vt:lpstr>'ул Никитина д. 83'!ЗАТРЕМ</vt:lpstr>
      <vt:lpstr>'ул Никитина д. 83'!ИСХДОЛГ</vt:lpstr>
      <vt:lpstr>'ул Никитина д. 83'!ИСХСАЛЬДО</vt:lpstr>
      <vt:lpstr>'ул Никитина д. 83'!КАП</vt:lpstr>
      <vt:lpstr>'ул Никитина д. 83'!КПЕРЕЧИСК</vt:lpstr>
      <vt:lpstr>'ул Никитина д. 83'!КПЕРЕЧИСТ</vt:lpstr>
      <vt:lpstr>'ул Никитина д. 83'!НАЧРЕМ</vt:lpstr>
      <vt:lpstr>'ул Никитина д. 83'!НЕЖНАЧРЕМ</vt:lpstr>
      <vt:lpstr>'ул Никитина д. 83'!ОПАЛЧЕНОТ</vt:lpstr>
      <vt:lpstr>'ул Никитина д. 83'!ОПЛАЧЕНОК</vt:lpstr>
      <vt:lpstr>'ул Никитина д. 83'!ОСТ</vt:lpstr>
      <vt:lpstr>'ул Никитина д. 83'!ПЛОЩАДЬ</vt:lpstr>
      <vt:lpstr>'ул Никитина д. 83'!РАЗМЕРПЛАТЫ</vt:lpstr>
      <vt:lpstr>'ул Никитина д. 83'!ТАРОТОП</vt:lpstr>
      <vt:lpstr>'ул Никитина д. 83'!ТАРХВС</vt:lpstr>
      <vt:lpstr>'ул Никитина д. 83'!ТБО</vt:lpstr>
      <vt:lpstr>'ул Никитина д. 83'!ТБОНАЧ</vt:lpstr>
      <vt:lpstr>'ул Никитина д. 83'!ТБОНЕД</vt:lpstr>
      <vt:lpstr>'ул Никитина д. 83'!ТБООПЛ</vt:lpstr>
      <vt:lpstr>'ул Никитина д. 83'!ТБОПОСТ</vt:lpstr>
      <vt:lpstr>'ул Никитина д. 83'!ТЕК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2018-03-30T13:21:37Z</dcterms:created>
  <dcterms:modified xsi:type="dcterms:W3CDTF">2018-03-30T13:21:38Z</dcterms:modified>
</cp:coreProperties>
</file>